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8\01\"/>
    </mc:Choice>
  </mc:AlternateContent>
  <xr:revisionPtr revIDLastSave="0" documentId="8_{B4DD215A-5903-4837-B843-5EFD12D874A0}" xr6:coauthVersionLast="47" xr6:coauthVersionMax="47" xr10:uidLastSave="{00000000-0000-0000-0000-000000000000}"/>
  <bookViews>
    <workbookView xWindow="-108" yWindow="-108" windowWidth="23256" windowHeight="12576" xr2:uid="{632F6F70-8DE2-42F1-8CBC-9548284019F3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2016.17.18'!$B$3:$L$8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L8" i="1" s="1"/>
  <c r="D8" i="1"/>
  <c r="K7" i="1"/>
  <c r="L7" i="1" s="1"/>
  <c r="D7" i="1"/>
  <c r="K6" i="1"/>
  <c r="L6" i="1" s="1"/>
  <c r="D6" i="1"/>
  <c r="K5" i="1"/>
  <c r="D5" i="1"/>
  <c r="K4" i="1"/>
  <c r="L4" i="1" s="1"/>
  <c r="D4" i="1"/>
  <c r="J2" i="1"/>
  <c r="A6" i="1" l="1"/>
  <c r="A8" i="1"/>
  <c r="A4" i="1"/>
  <c r="A7" i="1"/>
  <c r="A5" i="1"/>
  <c r="L5" i="1"/>
</calcChain>
</file>

<file path=xl/sharedStrings.xml><?xml version="1.0" encoding="utf-8"?>
<sst xmlns="http://schemas.openxmlformats.org/spreadsheetml/2006/main" count="44" uniqueCount="21">
  <si>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</si>
  <si>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</si>
  <si>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</si>
  <si>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</si>
  <si>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</si>
  <si>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</si>
  <si>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</si>
  <si>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</si>
  <si>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</si>
  <si>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</si>
  <si>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</si>
  <si>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</si>
  <si>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</si>
  <si>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</si>
  <si>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</si>
  <si>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TRANSFERENCIA</t>
  </si>
  <si>
    <t>193-0</t>
  </si>
  <si>
    <t>01.01</t>
  </si>
  <si>
    <t>141-8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</si>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</sst>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16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</cellXfs>
  <cellStyles count="4">
    <cellStyle name="Normal" xfId="0" builtinId="0"/>
    <cellStyle name="Normal 7" xfId="2" xr:uid="{CAC7CC6D-9793-4C1F-A099-E399B59F21DF}"/>
    <cellStyle name="Vírgula" xfId="1" builtinId="3"/>
    <cellStyle name="Vírgula 5" xfId="3" xr:uid="{4820C251-B3A3-43FC-93CE-E8A5C3D74887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E5AF5D58-5CF1-4986-9112-F706470B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2018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 t="e">
            <v>#DIV/0!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 t="e">
            <v>#DIV/0!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 t="e">
            <v>#DIV/0!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 t="e">
            <v>#DIV/0!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 t="e">
            <v>#DIV/0!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 t="e">
            <v>#DIV/0!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 t="e">
            <v>#DIV/0!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1629341.49</v>
          </cell>
          <cell r="AS17">
            <v>0.97505875427683697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41677.289999999994</v>
          </cell>
          <cell r="AS18">
            <v>2.4941245723162964E-2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1671018.78</v>
          </cell>
          <cell r="AS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1671018.78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1672301.45</v>
          </cell>
          <cell r="AS28">
            <v>-0.78818993866965692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-3794000</v>
          </cell>
          <cell r="AS29">
            <v>1.7881899386696571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-2121698.5499999998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-533558.74</v>
          </cell>
          <cell r="AS33">
            <v>0.23057168494978064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-577866.77999999968</v>
          </cell>
          <cell r="AS34">
            <v>0.24971892905569146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-650709.50999999966</v>
          </cell>
          <cell r="AS35">
            <v>0.28119713329697504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-100710.46999999999</v>
          </cell>
          <cell r="AS36">
            <v>4.3520949089849659E-2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-16001.76</v>
          </cell>
          <cell r="AS37">
            <v>6.9149889014319243E-3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-40</v>
          </cell>
          <cell r="AS38">
            <v>1.7285570840787323E-5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10859.16000000002</v>
          </cell>
          <cell r="AS39">
            <v>-4.6926694862861103E-3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-2683.58</v>
          </cell>
          <cell r="AS41">
            <v>1.1596803049230013E-3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-86536.01</v>
          </cell>
          <cell r="AS42">
            <v>3.7395608278352005E-2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-2307.0500000000002</v>
          </cell>
          <cell r="AS43">
            <v>9.9696690520596006E-4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-937</v>
          </cell>
          <cell r="AS45">
            <v>4.0491449694544311E-4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-353577.04999999993</v>
          </cell>
          <cell r="AS47">
            <v>0.15279452863629001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-2314068.7899999996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-2314068.7899999996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-2764748.5599999996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2180000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-2180000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 t="e">
            <v>#DIV/0!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 t="e">
            <v>#DIV/0!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 t="e">
            <v>#DIV/0!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 t="e">
            <v>#DIV/0!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 t="e">
            <v>#DIV/0!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AI71">
            <v>0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-2764748.5599999996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-2764748.5600000024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8C826-95D4-4BFA-80CC-404707115E17}">
  <sheetPr>
    <pageSetUpPr fitToPage="1"/>
  </sheetPr>
  <dimension ref="A1:L8"/>
  <sheetViews>
    <sheetView showGridLines="0" tabSelected="1" zoomScale="85" zoomScaleNormal="85" workbookViewId="0">
      <pane ySplit="3" topLeftCell="A4" activePane="bottomLeft" state="frozen"/>
      <selection pane="bottomLeft" activeCell="H7" sqref="H7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5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 t="s">
        <v>0</v>
      </c>
      <c r="D1" s="4"/>
      <c r="E1" s="5"/>
      <c r="F1" s="6"/>
      <c r="G1" s="6"/>
      <c r="H1" s="7"/>
      <c r="J1" s="9">
        <v>8011423.0999999996</v>
      </c>
      <c r="K1" s="10">
        <v>15168628.049999999</v>
      </c>
    </row>
    <row r="2" spans="1:12" ht="24" customHeight="1" thickBot="1" x14ac:dyDescent="0.35">
      <c r="B2" s="11"/>
      <c r="C2" s="3" t="s">
        <v>1</v>
      </c>
      <c r="D2" s="4"/>
      <c r="E2" s="5"/>
      <c r="F2" s="12"/>
      <c r="G2" s="13"/>
      <c r="H2" s="7"/>
      <c r="I2" s="14" t="s">
        <v>2</v>
      </c>
      <c r="J2" s="15">
        <f>SUBTOTAL(9,J4:J1048576)</f>
        <v>-86536.01</v>
      </c>
      <c r="K2" s="10">
        <v>-16162987.110000007</v>
      </c>
    </row>
    <row r="3" spans="1:12" ht="31.5" customHeight="1" x14ac:dyDescent="0.3">
      <c r="B3" s="16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20" t="s">
        <v>12</v>
      </c>
      <c r="L3" s="7" t="s">
        <v>13</v>
      </c>
    </row>
    <row r="4" spans="1:12" ht="15" customHeight="1" x14ac:dyDescent="0.3">
      <c r="A4" s="1" t="str">
        <f t="shared" ref="A4" si="0">IF(K4="NÃO ENCONTRADO",0,RIGHT(D4,4))</f>
        <v>2018</v>
      </c>
      <c r="B4" s="21" t="s">
        <v>18</v>
      </c>
      <c r="C4" s="21" t="s">
        <v>14</v>
      </c>
      <c r="D4" s="22" t="str">
        <f t="shared" ref="D4" si="1">TEXT(E4,"mmm/aaaa")</f>
        <v>jan/2018</v>
      </c>
      <c r="E4" s="23">
        <v>43103</v>
      </c>
      <c r="F4" s="24" t="s">
        <v>15</v>
      </c>
      <c r="G4" s="21" t="s">
        <v>17</v>
      </c>
      <c r="H4" s="8" t="s">
        <v>19</v>
      </c>
      <c r="I4" s="8" t="s">
        <v>20</v>
      </c>
      <c r="J4" s="25">
        <v>-55000</v>
      </c>
      <c r="K4" s="26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ht="15" customHeight="1" x14ac:dyDescent="0.3">
      <c r="A5" s="1" t="str">
        <f t="shared" ref="A5:A7" si="2">IF(K5="NÃO ENCONTRADO",0,RIGHT(D5,4))</f>
        <v>2018</v>
      </c>
      <c r="B5" s="21" t="s">
        <v>18</v>
      </c>
      <c r="C5" s="21" t="s">
        <v>14</v>
      </c>
      <c r="D5" s="22" t="str">
        <f t="shared" ref="D5:D7" si="3">TEXT(E5,"mmm/aaaa")</f>
        <v>jan/2018</v>
      </c>
      <c r="E5" s="23">
        <v>43118</v>
      </c>
      <c r="F5" s="24" t="s">
        <v>15</v>
      </c>
      <c r="G5" s="21" t="s">
        <v>17</v>
      </c>
      <c r="H5" s="8" t="s">
        <v>19</v>
      </c>
      <c r="I5" s="8" t="s">
        <v>20</v>
      </c>
      <c r="J5" s="25">
        <v>-10000</v>
      </c>
      <c r="K5" s="26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  <row r="6" spans="1:12" ht="15" customHeight="1" x14ac:dyDescent="0.3">
      <c r="A6" s="1" t="str">
        <f t="shared" si="2"/>
        <v>2018</v>
      </c>
      <c r="B6" s="21" t="s">
        <v>16</v>
      </c>
      <c r="C6" s="21" t="s">
        <v>14</v>
      </c>
      <c r="D6" s="22" t="str">
        <f t="shared" si="3"/>
        <v>jan/2018</v>
      </c>
      <c r="E6" s="23">
        <v>43119</v>
      </c>
      <c r="F6" s="24" t="s">
        <v>15</v>
      </c>
      <c r="G6" s="21" t="s">
        <v>17</v>
      </c>
      <c r="H6" s="8" t="s">
        <v>19</v>
      </c>
      <c r="I6" s="8" t="s">
        <v>20</v>
      </c>
      <c r="J6" s="25">
        <v>-5594</v>
      </c>
      <c r="K6" s="26" t="str">
        <f>IFERROR(IFERROR(VLOOKUP(I6,'[1]DE-PARA'!B:D,3,0),VLOOKUP(I6,'[1]DE-PARA'!C:D,2,0)),"NÃO ENCONTRADO")</f>
        <v>Reembolso de Rateios(-)</v>
      </c>
      <c r="L6" s="7" t="str">
        <f>VLOOKUP(K6,'[1]Base -Receita-Despesa'!$B:$AS,1,FALSE)</f>
        <v>Reembolso de Rateios(-)</v>
      </c>
    </row>
    <row r="7" spans="1:12" ht="15" customHeight="1" x14ac:dyDescent="0.3">
      <c r="A7" s="1" t="str">
        <f t="shared" si="2"/>
        <v>2018</v>
      </c>
      <c r="B7" s="21" t="s">
        <v>16</v>
      </c>
      <c r="C7" s="21" t="s">
        <v>14</v>
      </c>
      <c r="D7" s="22" t="str">
        <f t="shared" si="3"/>
        <v>jan/2018</v>
      </c>
      <c r="E7" s="23">
        <v>43123</v>
      </c>
      <c r="F7" s="24" t="s">
        <v>15</v>
      </c>
      <c r="G7" s="21" t="s">
        <v>17</v>
      </c>
      <c r="H7" s="8" t="s">
        <v>19</v>
      </c>
      <c r="I7" s="8" t="s">
        <v>20</v>
      </c>
      <c r="J7" s="25">
        <v>-10000</v>
      </c>
      <c r="K7" s="26" t="str">
        <f>IFERROR(IFERROR(VLOOKUP(I7,'[1]DE-PARA'!B:D,3,0),VLOOKUP(I7,'[1]DE-PARA'!C:D,2,0)),"NÃO ENCONTRADO")</f>
        <v>Reembolso de Rateios(-)</v>
      </c>
      <c r="L7" s="7" t="str">
        <f>VLOOKUP(K7,'[1]Base -Receita-Despesa'!$B:$AS,1,FALSE)</f>
        <v>Reembolso de Rateios(-)</v>
      </c>
    </row>
    <row r="8" spans="1:12" ht="15" customHeight="1" x14ac:dyDescent="0.3">
      <c r="A8" s="1" t="str">
        <f t="shared" ref="A8" si="4">IF(K8="NÃO ENCONTRADO",0,RIGHT(D8,4))</f>
        <v>2018</v>
      </c>
      <c r="B8" s="21" t="s">
        <v>18</v>
      </c>
      <c r="C8" s="21" t="s">
        <v>14</v>
      </c>
      <c r="D8" s="22" t="str">
        <f t="shared" ref="D8" si="5">TEXT(E8,"mmm/aaaa")</f>
        <v>jan/2018</v>
      </c>
      <c r="E8" s="23">
        <v>43131</v>
      </c>
      <c r="F8" s="24" t="s">
        <v>15</v>
      </c>
      <c r="G8" s="21" t="s">
        <v>17</v>
      </c>
      <c r="H8" s="8" t="s">
        <v>19</v>
      </c>
      <c r="I8" s="8" t="s">
        <v>20</v>
      </c>
      <c r="J8" s="25">
        <v>-5942.01</v>
      </c>
      <c r="K8" s="26" t="str">
        <f>IFERROR(IFERROR(VLOOKUP(I8,'[1]DE-PARA'!B:D,3,0),VLOOKUP(I8,'[1]DE-PARA'!C:D,2,0)),"NÃO ENCONTRADO")</f>
        <v>Reembolso de Rateios(-)</v>
      </c>
      <c r="L8" s="7" t="str">
        <f>VLOOKUP(K8,'[1]Base -Receita-Despesa'!$B:$AS,1,FALSE)</f>
        <v>Reembolso de Rateios(-)</v>
      </c>
    </row>
  </sheetData>
  <autoFilter ref="B3:L8" xr:uid="{00000000-0001-0000-0400-000000000000}"/>
  <conditionalFormatting sqref="K4:K8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DOCID-2020503232-2451539</_dlc_DocId>
    <_dlc_DocIdUrl xmlns="c1178b72-d3f5-4356-be28-21acd058a982">
      <Url>https://ibghorg.sharepoint.com/documentos/_layouts/15/DocIdRedir.aspx?ID=DOCID-2020503232-2451539</Url>
      <Description>DOCID-2020503232-2451539</Description>
    </_dlc_DocIdUrl>
  </documentManagement>
</p:properties>
</file>

<file path=customXml/itemProps1.xml><?xml version="1.0" encoding="utf-8"?>
<ds:datastoreItem xmlns:ds="http://schemas.openxmlformats.org/officeDocument/2006/customXml" ds:itemID="{F83CDD5A-49F6-4412-A8BC-6639041A878A}"/>
</file>

<file path=customXml/itemProps2.xml><?xml version="1.0" encoding="utf-8"?>
<ds:datastoreItem xmlns:ds="http://schemas.openxmlformats.org/officeDocument/2006/customXml" ds:itemID="{865444D3-59F2-4DE7-BC39-345F9CE0174C}"/>
</file>

<file path=customXml/itemProps3.xml><?xml version="1.0" encoding="utf-8"?>
<ds:datastoreItem xmlns:ds="http://schemas.openxmlformats.org/officeDocument/2006/customXml" ds:itemID="{13AF9EDC-933E-4AE9-813C-5F53D5FC8370}"/>
</file>

<file path=customXml/itemProps4.xml><?xml version="1.0" encoding="utf-8"?>
<ds:datastoreItem xmlns:ds="http://schemas.openxmlformats.org/officeDocument/2006/customXml" ds:itemID="{95273508-33A2-4B16-9A4A-FAF4DF5F31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2022-09-19T12:30:17Z</dcterms:created>
  <dcterms:modified xsi:type="dcterms:W3CDTF">2022-09-19T12:30:52Z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720d16e1-715a-4d2c-b3de-24f7e2767839</vt:lpwstr>
  </property>
</Properties>
</file>