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7\08\"/>
    </mc:Choice>
  </mc:AlternateContent>
  <xr:revisionPtr revIDLastSave="0" documentId="8_{0235503C-85C8-446E-B297-EF5CEE7243CD}" xr6:coauthVersionLast="47" xr6:coauthVersionMax="47" xr10:uidLastSave="{00000000-0000-0000-0000-000000000000}"/>
  <bookViews>
    <workbookView xWindow="-108" yWindow="-108" windowWidth="23256" windowHeight="12576" xr2:uid="{84DF0997-20E0-4F2D-9B5E-B026153D7223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D4" i="1"/>
  <c r="J2" i="1"/>
  <c r="L4" i="1" l="1"/>
  <c r="A4" i="1"/>
  <c r="L5" i="1"/>
  <c r="A5" i="1"/>
</calcChain>
</file>

<file path=xl/sharedStrings.xml><?xml version="1.0" encoding="utf-8"?>
<sst xmlns="http://schemas.openxmlformats.org/spreadsheetml/2006/main" count="26" uniqueCount="21">
  <si>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</si>
  <si>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</si>
  <si>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</si>
  <si>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</si>
  <si>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</si>
  <si>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</si>
  <si>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</si>
  <si>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</si>
  <si>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</si>
  <si>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</si>
  <si>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</si>
  <si>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</si>
  <si>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</si>
  <si>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</si>
  <si>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</si>
  <si>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</si>
  <si>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01.01</t>
  </si>
  <si>
    <t>141-8</t>
  </si>
  <si>
    <t>DESPESAS ADMINISTRATIVA DA EXECUTORA</t>
  </si>
  <si>
    <t>( - ) Despesas Adm da executora</t>
  </si>
  <si>
    <t>DEVOLUCAO DESPESAS ADMINISTRATIVA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</si>
</sst>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</cellXfs>
  <cellStyles count="4">
    <cellStyle name="Normal" xfId="0" builtinId="0"/>
    <cellStyle name="Normal 7" xfId="2" xr:uid="{39D279E4-877A-49B9-ABB4-CF6E1A15DF34}"/>
    <cellStyle name="Vírgula" xfId="1" builtinId="3"/>
    <cellStyle name="Vírgula 5" xfId="3" xr:uid="{594118DB-8BE4-44ED-8406-37ACA0A39415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F5605CC7-48B9-45A5-A6AB-FBF2F17E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.2017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Conciliação Bancária 2016.17.18"/>
      <sheetName val="DE-PARA"/>
      <sheetName val="HEELJ - Saldos Bancários"/>
    </sheetNames>
    <sheetDataSet>
      <sheetData sheetId="0"/>
      <sheetData sheetId="1">
        <row r="3">
          <cell r="B3" t="str">
            <v>PRESTAÇÃO DE CONTAS INST. IBGH/HEELJ</v>
          </cell>
          <cell r="C3">
            <v>2016</v>
          </cell>
          <cell r="Q3">
            <v>2017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e">
            <v>#DIV/0!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e">
            <v>#DIV/0!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e">
            <v>#DIV/0!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 t="e">
            <v>#DIV/0!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e">
            <v>#DIV/0!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e">
            <v>#DIV/0!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e">
            <v>#DIV/0!</v>
          </cell>
        </row>
        <row r="15">
          <cell r="C15" t="str">
            <v>ENTRADAS EM CONTA CORRENTE</v>
          </cell>
          <cell r="Q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10731420.58</v>
          </cell>
          <cell r="AD17">
            <v>0.99672240437062043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35288.92</v>
          </cell>
          <cell r="AD18">
            <v>3.2775956293796169E-3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10766709.5</v>
          </cell>
          <cell r="AD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10766709.5</v>
          </cell>
          <cell r="AD26">
            <v>1</v>
          </cell>
        </row>
        <row r="27">
          <cell r="C27" t="str">
            <v>APLICAÇÃO FINANCEIRA</v>
          </cell>
          <cell r="Q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4615994.62</v>
          </cell>
          <cell r="AD28">
            <v>-5.3173668456238392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-5484092.4500000002</v>
          </cell>
          <cell r="AD29">
            <v>6.3173668456238392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-868097.83000000007</v>
          </cell>
          <cell r="AD31">
            <v>1</v>
          </cell>
        </row>
        <row r="32">
          <cell r="C32" t="str">
            <v>GASTOS/TRANSFERÊNCIAS</v>
          </cell>
          <cell r="Q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-502847.92000000004</v>
          </cell>
          <cell r="AD33">
            <v>5.1060160190656796E-2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-2702150.63</v>
          </cell>
          <cell r="AD34">
            <v>0.27438165405374287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-3987757.9799999995</v>
          </cell>
          <cell r="AD35">
            <v>0.40492473601237117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-693371.47999999986</v>
          </cell>
          <cell r="AD36">
            <v>7.0406294691311003E-2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-155980.72999999998</v>
          </cell>
          <cell r="AD37">
            <v>1.5838588057509685E-2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-52337.09</v>
          </cell>
          <cell r="AD38">
            <v>5.3144103674781463E-3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293814.59999999934</v>
          </cell>
          <cell r="AD39">
            <v>-2.983450849782518E-2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-187748.94000000003</v>
          </cell>
          <cell r="AD41">
            <v>1.9064394165190169E-2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-445293.12</v>
          </cell>
          <cell r="AD42">
            <v>4.5215933356147438E-2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-25986.899999999998</v>
          </cell>
          <cell r="AD43">
            <v>2.6387605955665062E-3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-6502</v>
          </cell>
          <cell r="AD45">
            <v>6.6022578269718307E-4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-1381983.96</v>
          </cell>
          <cell r="AD47">
            <v>0.14032935122515419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-9848146.1499999985</v>
          </cell>
          <cell r="AD50">
            <v>0.99999999999999978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-9848146.1500000004</v>
          </cell>
          <cell r="AD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50465.519999999553</v>
          </cell>
          <cell r="AD60">
            <v>1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50465.519999999553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50465.519999999262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</row>
      </sheetData>
      <sheetData sheetId="2"/>
      <sheetData sheetId="3"/>
      <sheetData sheetId="4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CD78-14E4-4AB1-AF7F-A074D96B292A}">
  <sheetPr>
    <pageSetUpPr fitToPage="1"/>
  </sheetPr>
  <dimension ref="A1:L5"/>
  <sheetViews>
    <sheetView showGridLines="0" tabSelected="1" zoomScale="85" zoomScaleNormal="85" workbookViewId="0">
      <pane ySplit="3" topLeftCell="A4" activePane="bottomLeft" state="frozen"/>
      <selection pane="bottomLeft" activeCell="F23" sqref="F23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5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 t="s">
        <v>0</v>
      </c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1</v>
      </c>
      <c r="D2" s="4"/>
      <c r="E2" s="5"/>
      <c r="F2" s="12"/>
      <c r="G2" s="13"/>
      <c r="H2" s="7"/>
      <c r="I2" s="14" t="s">
        <v>2</v>
      </c>
      <c r="J2" s="15">
        <f>SUBTOTAL(9,J4:J1048576)</f>
        <v>-94876.23</v>
      </c>
      <c r="K2" s="10"/>
    </row>
    <row r="3" spans="1:12" ht="31.5" customHeight="1" x14ac:dyDescent="0.3"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7" t="s">
        <v>13</v>
      </c>
    </row>
    <row r="4" spans="1:12" ht="15" customHeight="1" x14ac:dyDescent="0.3">
      <c r="A4" s="1" t="str">
        <f t="shared" ref="A4" si="0">IF(K4="NÃO ENCONTRADO",0,RIGHT(D4,4))</f>
        <v>2017</v>
      </c>
      <c r="B4" s="21" t="s">
        <v>17</v>
      </c>
      <c r="C4" s="21" t="s">
        <v>14</v>
      </c>
      <c r="D4" s="22" t="str">
        <f t="shared" ref="D4" si="1">TEXT(E4,"mmm/aaaa")</f>
        <v>ago/2017</v>
      </c>
      <c r="E4" s="23">
        <v>42948</v>
      </c>
      <c r="F4" s="24" t="s">
        <v>15</v>
      </c>
      <c r="G4" s="21" t="s">
        <v>16</v>
      </c>
      <c r="H4" s="8" t="s">
        <v>18</v>
      </c>
      <c r="I4" s="8" t="s">
        <v>19</v>
      </c>
      <c r="J4" s="25">
        <v>-100000</v>
      </c>
      <c r="K4" s="26" t="str">
        <f>IFERROR(IFERROR(VLOOKUP(I4,'[1]DE-PARA'!B:D,3,0),VLOOKUP(I4,'[1]DE-PARA'!C:D,2,0)),"NÃO ENCONTRADO")</f>
        <v>Reembolso de Rateios(-)</v>
      </c>
      <c r="L4" s="7" t="str">
        <f>VLOOKUP(K4,'[1]Base -Receita-Despesa'!$B:$AE,1,FALSE)</f>
        <v>Reembolso de Rateios(-)</v>
      </c>
    </row>
    <row r="5" spans="1:12" ht="15" customHeight="1" x14ac:dyDescent="0.3">
      <c r="A5" s="1" t="str">
        <f t="shared" ref="A5" si="2">IF(K5="NÃO ENCONTRADO",0,RIGHT(D5,4))</f>
        <v>2017</v>
      </c>
      <c r="B5" s="21" t="s">
        <v>17</v>
      </c>
      <c r="C5" s="21" t="s">
        <v>14</v>
      </c>
      <c r="D5" s="22" t="str">
        <f t="shared" ref="D5" si="3">TEXT(E5,"mmm/aaaa")</f>
        <v>ago/2017</v>
      </c>
      <c r="E5" s="23">
        <v>42978</v>
      </c>
      <c r="F5" s="24" t="s">
        <v>15</v>
      </c>
      <c r="G5" s="21" t="s">
        <v>16</v>
      </c>
      <c r="H5" s="8" t="s">
        <v>20</v>
      </c>
      <c r="I5" s="8" t="s">
        <v>19</v>
      </c>
      <c r="J5" s="25">
        <v>5123.7700000000004</v>
      </c>
      <c r="K5" s="26" t="str">
        <f>IFERROR(IFERROR(VLOOKUP(I5,'[1]DE-PARA'!B:D,3,0),VLOOKUP(I5,'[1]DE-PARA'!C:D,2,0)),"NÃO ENCONTRADO")</f>
        <v>Reembolso de Rateios(-)</v>
      </c>
      <c r="L5" s="7" t="str">
        <f>VLOOKUP(K5,'[1]Base -Receita-Despesa'!$B:$AE,1,FALSE)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dataValidations count="1">
    <dataValidation type="list" allowBlank="1" showInputMessage="1" showErrorMessage="1" sqref="I4:I5" xr:uid="{CBA0E619-550D-4810-8F81-F942EFEAD836}">
      <formula1>NATUREZA</formula1>
    </dataValidation>
  </dataValidations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DOCID-2020503232-2451352</_dlc_DocId>
    <_dlc_DocIdUrl xmlns="c1178b72-d3f5-4356-be28-21acd058a982">
      <Url>https://ibghorg.sharepoint.com/documentos/_layouts/15/DocIdRedir.aspx?ID=DOCID-2020503232-2451352</Url>
      <Description>DOCID-2020503232-2451352</Description>
    </_dlc_DocIdUrl>
  </documentManagement>
</p:properties>
</file>

<file path=customXml/itemProps1.xml><?xml version="1.0" encoding="utf-8"?>
<ds:datastoreItem xmlns:ds="http://schemas.openxmlformats.org/officeDocument/2006/customXml" ds:itemID="{79835C91-5A4C-4C1B-9E76-10002549C6E0}"/>
</file>

<file path=customXml/itemProps2.xml><?xml version="1.0" encoding="utf-8"?>
<ds:datastoreItem xmlns:ds="http://schemas.openxmlformats.org/officeDocument/2006/customXml" ds:itemID="{02FFCC6C-5183-499E-9386-3784E90BFAF0}"/>
</file>

<file path=customXml/itemProps3.xml><?xml version="1.0" encoding="utf-8"?>
<ds:datastoreItem xmlns:ds="http://schemas.openxmlformats.org/officeDocument/2006/customXml" ds:itemID="{53BA59BA-AF52-4AE5-944A-184C189DF01E}"/>
</file>

<file path=customXml/itemProps4.xml><?xml version="1.0" encoding="utf-8"?>
<ds:datastoreItem xmlns:ds="http://schemas.openxmlformats.org/officeDocument/2006/customXml" ds:itemID="{C35966F4-2C90-4B18-902A-F1CD979AD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2022-09-19T12:17:53Z</dcterms:created>
  <dcterms:modified xsi:type="dcterms:W3CDTF">2022-09-19T12:19:01Z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7c275fa3-942c-47b9-9e26-44d6f4bf2ec0</vt:lpwstr>
  </property>
</Properties>
</file>